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6/Tabeller/"/>
    </mc:Choice>
  </mc:AlternateContent>
  <xr:revisionPtr revIDLastSave="543" documentId="8_{13DC7E34-755B-4793-A6E5-02D7EC06AEFA}" xr6:coauthVersionLast="47" xr6:coauthVersionMax="47" xr10:uidLastSave="{AE5071AF-A57E-40DA-95D8-F5792BCAF006}"/>
  <bookViews>
    <workbookView xWindow="2685" yWindow="2685" windowWidth="43200" windowHeight="12645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F14" i="1"/>
  <c r="E14" i="1"/>
  <c r="D14" i="1"/>
  <c r="C14" i="1"/>
  <c r="C15" i="1"/>
  <c r="C16" i="1"/>
  <c r="F7" i="1"/>
  <c r="E7" i="1"/>
  <c r="D7" i="1"/>
  <c r="F12" i="1"/>
  <c r="E12" i="1"/>
  <c r="D12" i="1"/>
  <c r="F11" i="1"/>
  <c r="E11" i="1"/>
  <c r="D11" i="1"/>
  <c r="F10" i="1"/>
  <c r="E10" i="1"/>
  <c r="D10" i="1"/>
  <c r="F6" i="1"/>
  <c r="E6" i="1"/>
  <c r="D6" i="1"/>
  <c r="C18" i="1" l="1"/>
  <c r="D16" i="1" l="1"/>
  <c r="D18" i="1" s="1"/>
  <c r="E15" i="1"/>
  <c r="E16" i="1" s="1"/>
  <c r="E18" i="1" s="1"/>
  <c r="F15" i="1"/>
  <c r="F16" i="1" s="1"/>
  <c r="F18" i="1" s="1"/>
</calcChain>
</file>

<file path=xl/sharedStrings.xml><?xml version="1.0" encoding="utf-8"?>
<sst xmlns="http://schemas.openxmlformats.org/spreadsheetml/2006/main" count="54" uniqueCount="39">
  <si>
    <t>Antal A-aktier</t>
  </si>
  <si>
    <t>Antal B-aktier</t>
  </si>
  <si>
    <t>kapital</t>
  </si>
  <si>
    <t>röster</t>
  </si>
  <si>
    <t>sum</t>
  </si>
  <si>
    <t>header</t>
  </si>
  <si>
    <t>Tom Hedelius</t>
  </si>
  <si>
    <t>Roosgruppen AB</t>
  </si>
  <si>
    <t>Verdipapirfond Odin</t>
  </si>
  <si>
    <t>SEB Fonder</t>
  </si>
  <si>
    <t>Swedbank Fonder</t>
  </si>
  <si>
    <t>State Street Bank &amp; Trust Company</t>
  </si>
  <si>
    <t>width=17%</t>
  </si>
  <si>
    <t>Totalt antal utestående aktier</t>
  </si>
  <si>
    <t>Återköpta B-aktier (i eget förvar)</t>
  </si>
  <si>
    <t>-</t>
  </si>
  <si>
    <t>Total outstanding  shares</t>
  </si>
  <si>
    <t>Repurchased own shares Class B</t>
  </si>
  <si>
    <t>Total registered shares</t>
  </si>
  <si>
    <t>Other shareholders</t>
  </si>
  <si>
    <t>width=14%;decimals=2</t>
  </si>
  <si>
    <t xml:space="preserve">Totalt 10 största ägarna </t>
  </si>
  <si>
    <t>Andel i %</t>
  </si>
  <si>
    <t>Share in %</t>
  </si>
  <si>
    <t>of capital</t>
  </si>
  <si>
    <t>of votes</t>
  </si>
  <si>
    <t>Class A-shares</t>
  </si>
  <si>
    <t>Class B-shares</t>
  </si>
  <si>
    <t>Total the 10 biggest shareholders</t>
  </si>
  <si>
    <t>Source: Euroclear</t>
  </si>
  <si>
    <t>Övriga ägare</t>
  </si>
  <si>
    <t>Källa: Euroclear</t>
  </si>
  <si>
    <t>Handelsbanken fonder</t>
  </si>
  <si>
    <t>Totalt antal registrerade aktier</t>
  </si>
  <si>
    <t>AMF - Försäkring och Fonder</t>
  </si>
  <si>
    <t>BNY Mellon NA (Former Mellon)</t>
  </si>
  <si>
    <t>AP-fonden</t>
  </si>
  <si>
    <t>Shareholders 2022-06-30</t>
  </si>
  <si>
    <t>Aktieägare 2022-06-30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</si>
</sst>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Lato Light"/>
      <family val="2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3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165" fontId="5" fillId="0" borderId="0" xfId="0" applyNumberFormat="1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zoomScale="85" zoomScaleNormal="85" workbookViewId="0"/>
  </sheetViews>
  <sheetFormatPr defaultColWidth="11" defaultRowHeight="19.5" x14ac:dyDescent="0.4"/>
  <cols>
    <col min="2" max="2" width="35.625" style="6" customWidth="1"/>
    <col min="3" max="6" width="17.5" style="6" customWidth="1"/>
    <col min="7" max="16384" width="11" style="6"/>
  </cols>
  <sheetData>
    <row r="2" spans="1:6" x14ac:dyDescent="0.4">
      <c r="B2" s="12"/>
      <c r="E2" s="18" t="s">
        <v>22</v>
      </c>
      <c r="F2" s="18"/>
    </row>
    <row r="3" spans="1:6" x14ac:dyDescent="0.4">
      <c r="B3" s="16" t="s">
        <v>38</v>
      </c>
      <c r="C3" s="17" t="s">
        <v>0</v>
      </c>
      <c r="D3" s="17" t="s">
        <v>1</v>
      </c>
      <c r="E3" s="17" t="s">
        <v>2</v>
      </c>
      <c r="F3" s="17" t="s">
        <v>3</v>
      </c>
    </row>
    <row r="4" spans="1:6" x14ac:dyDescent="0.4">
      <c r="B4" s="3" t="s">
        <v>7</v>
      </c>
      <c r="C4" s="5">
        <v>2165644</v>
      </c>
      <c r="D4" s="5">
        <v>2824727</v>
      </c>
      <c r="E4" s="4">
        <v>4.08</v>
      </c>
      <c r="F4" s="4">
        <v>14.93</v>
      </c>
    </row>
    <row r="5" spans="1:6" x14ac:dyDescent="0.4">
      <c r="B5" s="3" t="s">
        <v>6</v>
      </c>
      <c r="C5" s="5">
        <v>2066572</v>
      </c>
      <c r="D5" s="5">
        <v>23140</v>
      </c>
      <c r="E5" s="4">
        <v>1.71</v>
      </c>
      <c r="F5" s="4">
        <v>12.62</v>
      </c>
    </row>
    <row r="6" spans="1:6" s="12" customFormat="1" x14ac:dyDescent="0.4">
      <c r="A6" s="2"/>
      <c r="B6" s="3" t="s">
        <v>9</v>
      </c>
      <c r="C6" s="5">
        <v>0</v>
      </c>
      <c r="D6" s="5">
        <f>9507791+2163459</f>
        <v>11671250</v>
      </c>
      <c r="E6" s="4">
        <f>7.76+1.77</f>
        <v>9.5299999999999994</v>
      </c>
      <c r="F6" s="4">
        <f>5.8+1.32</f>
        <v>7.12</v>
      </c>
    </row>
    <row r="7" spans="1:6" s="12" customFormat="1" x14ac:dyDescent="0.4">
      <c r="A7" s="2"/>
      <c r="B7" s="3" t="s">
        <v>11</v>
      </c>
      <c r="C7" s="5">
        <v>0</v>
      </c>
      <c r="D7" s="5">
        <f>4741268+3890799</f>
        <v>8632067</v>
      </c>
      <c r="E7" s="4">
        <f>3.87+3.18</f>
        <v>7.0500000000000007</v>
      </c>
      <c r="F7" s="4">
        <f>2.89+2.37</f>
        <v>5.26</v>
      </c>
    </row>
    <row r="8" spans="1:6" x14ac:dyDescent="0.4">
      <c r="B8" s="3" t="s">
        <v>34</v>
      </c>
      <c r="C8" s="5">
        <v>0</v>
      </c>
      <c r="D8" s="5">
        <v>9146902</v>
      </c>
      <c r="E8" s="4">
        <v>7.47</v>
      </c>
      <c r="F8" s="4">
        <v>5.58</v>
      </c>
    </row>
    <row r="9" spans="1:6" s="12" customFormat="1" x14ac:dyDescent="0.4">
      <c r="A9" s="2"/>
      <c r="B9" s="3" t="s">
        <v>10</v>
      </c>
      <c r="C9" s="5">
        <v>0</v>
      </c>
      <c r="D9" s="5">
        <v>7135827</v>
      </c>
      <c r="E9" s="4">
        <v>5.83</v>
      </c>
      <c r="F9" s="4">
        <v>4.3499999999999996</v>
      </c>
    </row>
    <row r="10" spans="1:6" s="12" customFormat="1" x14ac:dyDescent="0.4">
      <c r="A10" s="2"/>
      <c r="B10" s="3" t="s">
        <v>8</v>
      </c>
      <c r="C10" s="5">
        <v>0</v>
      </c>
      <c r="D10" s="5">
        <f>3330008+3250000</f>
        <v>6580008</v>
      </c>
      <c r="E10" s="4">
        <f>2.72+2.65</f>
        <v>5.37</v>
      </c>
      <c r="F10" s="4">
        <f>2.03+1.98</f>
        <v>4.01</v>
      </c>
    </row>
    <row r="11" spans="1:6" s="12" customFormat="1" x14ac:dyDescent="0.4">
      <c r="A11" s="2"/>
      <c r="B11" s="3" t="s">
        <v>36</v>
      </c>
      <c r="C11" s="5">
        <v>0</v>
      </c>
      <c r="D11" s="5">
        <f>3931628+1846502</f>
        <v>5778130</v>
      </c>
      <c r="E11" s="4">
        <f>3.21+1.51</f>
        <v>4.72</v>
      </c>
      <c r="F11" s="4">
        <f>2.4+1.13</f>
        <v>3.53</v>
      </c>
    </row>
    <row r="12" spans="1:6" s="12" customFormat="1" x14ac:dyDescent="0.4">
      <c r="A12" s="2"/>
      <c r="B12" s="3" t="s">
        <v>35</v>
      </c>
      <c r="C12" s="5">
        <v>0</v>
      </c>
      <c r="D12" s="5">
        <f>2990779+2010587</f>
        <v>5001366</v>
      </c>
      <c r="E12" s="4">
        <f>2.49+1.64</f>
        <v>4.13</v>
      </c>
      <c r="F12" s="4">
        <f>1.86+1.23</f>
        <v>3.09</v>
      </c>
    </row>
    <row r="13" spans="1:6" s="12" customFormat="1" x14ac:dyDescent="0.4">
      <c r="A13" s="2"/>
      <c r="B13" s="3" t="s">
        <v>32</v>
      </c>
      <c r="C13" s="5">
        <v>0</v>
      </c>
      <c r="D13" s="5">
        <v>3902568</v>
      </c>
      <c r="E13" s="4">
        <v>3.19</v>
      </c>
      <c r="F13" s="4">
        <v>2.38</v>
      </c>
    </row>
    <row r="14" spans="1:6" x14ac:dyDescent="0.4">
      <c r="B14" s="3" t="s">
        <v>21</v>
      </c>
      <c r="C14" s="5">
        <f>SUM(C4:C13)</f>
        <v>4232216</v>
      </c>
      <c r="D14" s="5">
        <f>SUM(D4:D13)</f>
        <v>60695985</v>
      </c>
      <c r="E14" s="4">
        <f>SUM(E4:E13)</f>
        <v>53.08</v>
      </c>
      <c r="F14" s="4">
        <f>SUM(F4:F13)</f>
        <v>62.87</v>
      </c>
    </row>
    <row r="15" spans="1:6" x14ac:dyDescent="0.4">
      <c r="B15" s="12" t="s">
        <v>30</v>
      </c>
      <c r="C15" s="10">
        <f>296188+86732</f>
        <v>382920</v>
      </c>
      <c r="D15" s="10">
        <f>117835114-60695985-710689</f>
        <v>56428440</v>
      </c>
      <c r="E15" s="14">
        <f>100-E14-E17</f>
        <v>46.34</v>
      </c>
      <c r="F15" s="14">
        <f>100-F14-F17</f>
        <v>36.700000000000003</v>
      </c>
    </row>
    <row r="16" spans="1:6" x14ac:dyDescent="0.4">
      <c r="B16" s="6" t="s">
        <v>13</v>
      </c>
      <c r="C16" s="10">
        <f>+SUM(C14:C15)</f>
        <v>4615136</v>
      </c>
      <c r="D16" s="10">
        <f>SUM(D14:D15)</f>
        <v>117124425</v>
      </c>
      <c r="E16" s="14">
        <f>SUM(E14:E15)</f>
        <v>99.42</v>
      </c>
      <c r="F16" s="14">
        <f>SUM(F14:F15)</f>
        <v>99.57</v>
      </c>
    </row>
    <row r="17" spans="2:6" x14ac:dyDescent="0.4">
      <c r="B17" s="6" t="s">
        <v>14</v>
      </c>
      <c r="C17" s="13" t="s">
        <v>15</v>
      </c>
      <c r="D17" s="10">
        <v>710689</v>
      </c>
      <c r="E17" s="6">
        <v>0.57999999999999996</v>
      </c>
      <c r="F17" s="6">
        <v>0.43</v>
      </c>
    </row>
    <row r="18" spans="2:6" x14ac:dyDescent="0.4">
      <c r="B18" s="6" t="s">
        <v>33</v>
      </c>
      <c r="C18" s="10">
        <f>SUM(C16:C17)</f>
        <v>4615136</v>
      </c>
      <c r="D18" s="10">
        <f>SUM(D16:D17)</f>
        <v>117835114</v>
      </c>
      <c r="E18" s="15">
        <f>SUM(E16:E17)</f>
        <v>100</v>
      </c>
      <c r="F18" s="15">
        <f>SUM(F16:F17)</f>
        <v>100</v>
      </c>
    </row>
    <row r="19" spans="2:6" x14ac:dyDescent="0.4">
      <c r="B19" s="12" t="s">
        <v>31</v>
      </c>
    </row>
  </sheetData>
  <mergeCells count="1">
    <mergeCell ref="E2:F2"/>
  </mergeCells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9"/>
  <sheetViews>
    <sheetView zoomScale="85" zoomScaleNormal="85" workbookViewId="0"/>
  </sheetViews>
  <sheetFormatPr defaultColWidth="11" defaultRowHeight="19.5" x14ac:dyDescent="0.4"/>
  <cols>
    <col min="1" max="1" width="6.375" style="6" customWidth="1"/>
    <col min="2" max="2" width="35.625" style="6" customWidth="1"/>
    <col min="3" max="6" width="16.375" style="6" customWidth="1"/>
    <col min="7" max="16384" width="11" style="6"/>
  </cols>
  <sheetData>
    <row r="2" spans="2:6" x14ac:dyDescent="0.4">
      <c r="B2" s="12"/>
      <c r="E2" s="19" t="s">
        <v>23</v>
      </c>
      <c r="F2" s="19"/>
    </row>
    <row r="3" spans="2:6" x14ac:dyDescent="0.4">
      <c r="B3" s="7" t="s">
        <v>37</v>
      </c>
      <c r="C3" s="8" t="s">
        <v>26</v>
      </c>
      <c r="D3" s="8" t="s">
        <v>27</v>
      </c>
      <c r="E3" s="9" t="s">
        <v>24</v>
      </c>
      <c r="F3" s="9" t="s">
        <v>25</v>
      </c>
    </row>
    <row r="4" spans="2:6" x14ac:dyDescent="0.4">
      <c r="B4" s="3" t="s">
        <v>7</v>
      </c>
      <c r="C4" s="10"/>
      <c r="D4" s="10"/>
      <c r="E4" s="11"/>
      <c r="F4" s="11"/>
    </row>
    <row r="5" spans="2:6" x14ac:dyDescent="0.4">
      <c r="B5" s="3" t="s">
        <v>6</v>
      </c>
      <c r="C5" s="10"/>
      <c r="D5" s="10"/>
      <c r="E5" s="11"/>
      <c r="F5" s="11"/>
    </row>
    <row r="6" spans="2:6" s="12" customFormat="1" x14ac:dyDescent="0.4">
      <c r="B6" s="3" t="s">
        <v>9</v>
      </c>
      <c r="C6" s="10"/>
      <c r="D6" s="10"/>
      <c r="E6" s="11"/>
      <c r="F6" s="11"/>
    </row>
    <row r="7" spans="2:6" s="12" customFormat="1" x14ac:dyDescent="0.4">
      <c r="B7" s="3" t="s">
        <v>11</v>
      </c>
      <c r="C7" s="10"/>
      <c r="D7" s="10"/>
      <c r="E7" s="11"/>
      <c r="F7" s="11"/>
    </row>
    <row r="8" spans="2:6" x14ac:dyDescent="0.4">
      <c r="B8" s="3" t="s">
        <v>34</v>
      </c>
      <c r="C8" s="10"/>
      <c r="D8" s="10"/>
      <c r="E8" s="11"/>
      <c r="F8" s="11"/>
    </row>
    <row r="9" spans="2:6" s="12" customFormat="1" x14ac:dyDescent="0.4">
      <c r="B9" s="3" t="s">
        <v>10</v>
      </c>
      <c r="C9" s="10"/>
      <c r="D9" s="10"/>
      <c r="E9" s="11"/>
      <c r="F9" s="11"/>
    </row>
    <row r="10" spans="2:6" s="12" customFormat="1" x14ac:dyDescent="0.4">
      <c r="B10" s="3" t="s">
        <v>8</v>
      </c>
      <c r="C10" s="10"/>
      <c r="D10" s="10"/>
      <c r="E10" s="11"/>
      <c r="F10" s="11"/>
    </row>
    <row r="11" spans="2:6" x14ac:dyDescent="0.4">
      <c r="B11" s="3" t="s">
        <v>36</v>
      </c>
      <c r="C11" s="10"/>
      <c r="D11" s="10"/>
      <c r="E11" s="11"/>
      <c r="F11" s="11"/>
    </row>
    <row r="12" spans="2:6" s="12" customFormat="1" x14ac:dyDescent="0.4">
      <c r="B12" s="3" t="s">
        <v>35</v>
      </c>
      <c r="C12" s="10"/>
      <c r="D12" s="10"/>
      <c r="E12" s="11"/>
      <c r="F12" s="11"/>
    </row>
    <row r="13" spans="2:6" s="12" customFormat="1" x14ac:dyDescent="0.4">
      <c r="B13" s="3" t="s">
        <v>32</v>
      </c>
      <c r="C13" s="10"/>
      <c r="D13" s="10"/>
      <c r="E13" s="11"/>
      <c r="F13" s="11"/>
    </row>
    <row r="14" spans="2:6" x14ac:dyDescent="0.4">
      <c r="B14" s="6" t="s">
        <v>28</v>
      </c>
      <c r="C14" s="10"/>
      <c r="D14" s="10"/>
      <c r="E14" s="11"/>
      <c r="F14" s="11"/>
    </row>
    <row r="15" spans="2:6" x14ac:dyDescent="0.4">
      <c r="B15" s="12" t="s">
        <v>19</v>
      </c>
    </row>
    <row r="16" spans="2:6" x14ac:dyDescent="0.4">
      <c r="B16" s="12" t="s">
        <v>16</v>
      </c>
    </row>
    <row r="17" spans="2:2" x14ac:dyDescent="0.4">
      <c r="B17" s="12" t="s">
        <v>17</v>
      </c>
    </row>
    <row r="18" spans="2:2" x14ac:dyDescent="0.4">
      <c r="B18" s="12" t="s">
        <v>18</v>
      </c>
    </row>
    <row r="19" spans="2:2" x14ac:dyDescent="0.4">
      <c r="B19" s="12" t="s">
        <v>29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>
      <selection activeCell="A20" sqref="A20:XFD98"/>
    </sheetView>
  </sheetViews>
  <sheetFormatPr defaultColWidth="8.875" defaultRowHeight="15.75" x14ac:dyDescent="0.25"/>
  <cols>
    <col min="1" max="1" width="8.875" style="2"/>
    <col min="6" max="6" width="9.625" customWidth="1"/>
  </cols>
  <sheetData>
    <row r="1" spans="1:6" x14ac:dyDescent="0.25">
      <c r="C1" t="s">
        <v>12</v>
      </c>
      <c r="D1" s="2" t="s">
        <v>12</v>
      </c>
      <c r="E1" t="s">
        <v>20</v>
      </c>
      <c r="F1" s="2" t="s">
        <v>20</v>
      </c>
    </row>
    <row r="2" spans="1:6" s="2" customFormat="1" x14ac:dyDescent="0.25">
      <c r="A2" s="2" t="s">
        <v>5</v>
      </c>
    </row>
    <row r="3" spans="1:6" x14ac:dyDescent="0.25">
      <c r="A3" s="1" t="s">
        <v>5</v>
      </c>
    </row>
    <row r="4" spans="1:6" x14ac:dyDescent="0.25">
      <c r="A4" s="1"/>
    </row>
    <row r="5" spans="1:6" x14ac:dyDescent="0.25">
      <c r="A5" s="1"/>
    </row>
    <row r="6" spans="1:6" s="2" customFormat="1" x14ac:dyDescent="0.25">
      <c r="A6" s="1"/>
    </row>
    <row r="7" spans="1:6" s="2" customFormat="1" x14ac:dyDescent="0.25">
      <c r="A7" s="1"/>
    </row>
    <row r="8" spans="1:6" s="2" customFormat="1" x14ac:dyDescent="0.25">
      <c r="A8" s="1"/>
    </row>
    <row r="9" spans="1:6" s="2" customFormat="1" x14ac:dyDescent="0.25">
      <c r="A9" s="1"/>
    </row>
    <row r="10" spans="1:6" s="2" customFormat="1" x14ac:dyDescent="0.25">
      <c r="A10" s="1"/>
    </row>
    <row r="11" spans="1:6" s="2" customFormat="1" x14ac:dyDescent="0.25">
      <c r="A11" s="1"/>
    </row>
    <row r="12" spans="1:6" x14ac:dyDescent="0.25">
      <c r="A12" s="1"/>
    </row>
    <row r="13" spans="1:6" x14ac:dyDescent="0.25">
      <c r="A13" s="1"/>
    </row>
    <row r="14" spans="1:6" x14ac:dyDescent="0.25">
      <c r="A14" s="2" t="s">
        <v>4</v>
      </c>
    </row>
    <row r="16" spans="1:6" x14ac:dyDescent="0.25">
      <c r="A16" s="2" t="s">
        <v>4</v>
      </c>
    </row>
    <row r="18" spans="1:1" x14ac:dyDescent="0.25">
      <c r="A18" s="2" t="s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F85EB-7C09-4F00-AEB2-AF2993E4996D}"/>
</file>

<file path=customXml/itemProps2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562697a0-9c60-4532-a119-e203e37f954f"/>
  </ds:schemaRefs>
</ds:datastoreItem>
</file>

<file path=customXml/itemProps3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Jamilah Wass</cp:lastModifiedBy>
  <dcterms:created xsi:type="dcterms:W3CDTF">2012-01-26T11:58:10Z</dcterms:created>
  <dcterms:modified xsi:type="dcterms:W3CDTF">2022-07-10T12:59:26Z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